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7365" windowHeight="5910" activeTab="1"/>
  </bookViews>
  <sheets>
    <sheet name="Main_Data" sheetId="1" r:id="rId1"/>
    <sheet name="Balance_Sheet" sheetId="2" r:id="rId2"/>
    <sheet name="Ratio_Analysis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2" l="1"/>
  <c r="D11" i="2"/>
  <c r="D12" i="2"/>
  <c r="D14" i="2"/>
  <c r="D15" i="2"/>
  <c r="D17" i="2"/>
  <c r="D18" i="2"/>
  <c r="D19" i="2"/>
  <c r="D22" i="2"/>
  <c r="D23" i="2"/>
  <c r="D25" i="2"/>
  <c r="D26" i="2"/>
  <c r="D30" i="2"/>
  <c r="D33" i="2"/>
  <c r="D35" i="2"/>
  <c r="D36" i="2"/>
  <c r="D38" i="2"/>
  <c r="D40" i="2"/>
  <c r="D41" i="2"/>
  <c r="D42" i="2"/>
  <c r="D47" i="2"/>
  <c r="D48" i="2"/>
  <c r="D50" i="2"/>
  <c r="D52" i="2"/>
  <c r="D53" i="2"/>
  <c r="D8" i="2"/>
  <c r="E14" i="3"/>
  <c r="E13" i="3"/>
  <c r="E9" i="3"/>
  <c r="E8" i="3"/>
  <c r="E4" i="3"/>
  <c r="E3" i="3"/>
  <c r="D13" i="3"/>
  <c r="C13" i="3"/>
  <c r="D14" i="3"/>
  <c r="C14" i="3"/>
  <c r="D9" i="3"/>
  <c r="C9" i="3"/>
  <c r="D8" i="3"/>
  <c r="C8" i="3"/>
  <c r="D4" i="3"/>
  <c r="C4" i="3"/>
  <c r="D3" i="3"/>
  <c r="C3" i="3"/>
  <c r="C10" i="2" l="1"/>
  <c r="C15" i="2" s="1"/>
  <c r="B10" i="2"/>
  <c r="B15" i="2" s="1"/>
  <c r="C19" i="2"/>
  <c r="B19" i="2"/>
  <c r="C26" i="2" l="1"/>
  <c r="B26" i="2"/>
  <c r="C36" i="2"/>
  <c r="C42" i="2" s="1"/>
  <c r="C53" i="2" s="1"/>
  <c r="B36" i="2"/>
  <c r="B42" i="2" s="1"/>
  <c r="B53" i="2" s="1"/>
  <c r="C52" i="2"/>
  <c r="B52" i="2"/>
</calcChain>
</file>

<file path=xl/sharedStrings.xml><?xml version="1.0" encoding="utf-8"?>
<sst xmlns="http://schemas.openxmlformats.org/spreadsheetml/2006/main" count="117" uniqueCount="83">
  <si>
    <t>Company Name</t>
  </si>
  <si>
    <t>Hydrogenics Corporation</t>
  </si>
  <si>
    <t>HYGS</t>
  </si>
  <si>
    <t>NASAQ</t>
  </si>
  <si>
    <t>Thousands</t>
  </si>
  <si>
    <t>Stock Ticker Symbol:</t>
  </si>
  <si>
    <t>U.S. Stock Exchange:</t>
  </si>
  <si>
    <t>Statement Year-end Dates:</t>
  </si>
  <si>
    <t>Financial Reports Rounded to:</t>
  </si>
  <si>
    <t>Supplemental Ratio Requirements:</t>
  </si>
  <si>
    <t>Rent expense (in thousands):</t>
  </si>
  <si>
    <t>Check Figures:</t>
  </si>
  <si>
    <t>Balance Sheet</t>
  </si>
  <si>
    <t>Current Assets:</t>
  </si>
  <si>
    <t>Dividends per share:</t>
  </si>
  <si>
    <t>End of year stock price (adjusted for splits):</t>
  </si>
  <si>
    <t>Total Assets:</t>
  </si>
  <si>
    <t>Current Liabilities:</t>
  </si>
  <si>
    <t>Total Stockholder's Equity:</t>
  </si>
  <si>
    <t>Income Statement</t>
  </si>
  <si>
    <t>Gross Profit:</t>
  </si>
  <si>
    <t>Opertaing Profit:</t>
  </si>
  <si>
    <t>Net Profit:</t>
  </si>
  <si>
    <t>Cash Flow</t>
  </si>
  <si>
    <t>Net Flows from Operations:</t>
  </si>
  <si>
    <t>Net Flows from Investing Activity:</t>
  </si>
  <si>
    <t>Net Flows from Financing Activity:</t>
  </si>
  <si>
    <t>Hydrogenics Corporation (HYGS/NASDAQ)</t>
  </si>
  <si>
    <t>Annual Consolidated Balance Sheet</t>
  </si>
  <si>
    <t>Amounts Rounded to: Thousands</t>
  </si>
  <si>
    <t>ASSETS:</t>
  </si>
  <si>
    <t xml:space="preserve">Current Assets: </t>
  </si>
  <si>
    <t>Cash and cash equivalents</t>
  </si>
  <si>
    <t>Short-term investments</t>
  </si>
  <si>
    <t>Total cash and short term investments</t>
  </si>
  <si>
    <t>Accounts receivables, net</t>
  </si>
  <si>
    <t>Inventories, net</t>
  </si>
  <si>
    <t>Current deffered taxes</t>
  </si>
  <si>
    <t>Other current assets</t>
  </si>
  <si>
    <t>Total current assets</t>
  </si>
  <si>
    <t>Property, plant, and equipment</t>
  </si>
  <si>
    <t>Goodwill, net</t>
  </si>
  <si>
    <t>Other intangibles, net</t>
  </si>
  <si>
    <t>Other deferred taxes</t>
  </si>
  <si>
    <t>Other assets</t>
  </si>
  <si>
    <t>Total assets</t>
  </si>
  <si>
    <t>LIABILITIES</t>
  </si>
  <si>
    <t>Accounts payable</t>
  </si>
  <si>
    <t>Short-term debt</t>
  </si>
  <si>
    <t>Current portion of long-term debt</t>
  </si>
  <si>
    <t>Accrued liabilities</t>
  </si>
  <si>
    <t>Income taxes payable</t>
  </si>
  <si>
    <t>Other current liabilities</t>
  </si>
  <si>
    <t>Total current liabilities</t>
  </si>
  <si>
    <t>Long-term debt</t>
  </si>
  <si>
    <t>Deferred income  taxes payable</t>
  </si>
  <si>
    <t>Other deferred liabilities</t>
  </si>
  <si>
    <t>Other liabilities</t>
  </si>
  <si>
    <t>Total liabilities</t>
  </si>
  <si>
    <t>Minority interest</t>
  </si>
  <si>
    <t>STOCKHOLDERS' EQUITY</t>
  </si>
  <si>
    <t>Preffered stock</t>
  </si>
  <si>
    <t>Retained earnings (accumulated deficit)</t>
  </si>
  <si>
    <t>Treasury stock</t>
  </si>
  <si>
    <t>Accumulated other comprehensive income (loss)</t>
  </si>
  <si>
    <t>Other stockholders' equity</t>
  </si>
  <si>
    <t>Total stockholders' equity</t>
  </si>
  <si>
    <t>Total liabilities and stockholders' equity</t>
  </si>
  <si>
    <t>Less: accumulated depreciation</t>
  </si>
  <si>
    <t>Net property, plant, and equipment</t>
  </si>
  <si>
    <t>Long-term investments:</t>
  </si>
  <si>
    <t>Profitability Ratios</t>
  </si>
  <si>
    <t>Return on Assets</t>
  </si>
  <si>
    <t>Return on Equity</t>
  </si>
  <si>
    <t>Liquidity Ratios</t>
  </si>
  <si>
    <t>Current Ratio</t>
  </si>
  <si>
    <t>Quick Ratio</t>
  </si>
  <si>
    <t>Leverage Ratios</t>
  </si>
  <si>
    <t>Debt Ratio</t>
  </si>
  <si>
    <t>Debt to Equity Ratio</t>
  </si>
  <si>
    <t>Variance</t>
  </si>
  <si>
    <t>Unfavorable</t>
  </si>
  <si>
    <t>Favorable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</si>
</sst>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6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6" fontId="1" fillId="0" borderId="2" xfId="0" applyNumberFormat="1" applyFont="1" applyBorder="1"/>
    <xf numFmtId="0" fontId="0" fillId="0" borderId="1" xfId="0" applyBorder="1"/>
    <xf numFmtId="3" fontId="1" fillId="0" borderId="0" xfId="0" applyNumberFormat="1" applyFont="1"/>
    <xf numFmtId="0" fontId="0" fillId="0" borderId="0" xfId="0" applyFont="1"/>
    <xf numFmtId="3" fontId="0" fillId="0" borderId="0" xfId="0" applyNumberFormat="1" applyFont="1"/>
    <xf numFmtId="15" fontId="0" fillId="0" borderId="0" xfId="0" applyNumberFormat="1"/>
    <xf numFmtId="6" fontId="0" fillId="0" borderId="3" xfId="0" applyNumberFormat="1" applyBorder="1"/>
    <xf numFmtId="0" fontId="0" fillId="0" borderId="3" xfId="0" applyBorder="1"/>
    <xf numFmtId="0" fontId="0" fillId="2" borderId="3" xfId="0" applyFill="1" applyBorder="1"/>
    <xf numFmtId="14" fontId="0" fillId="0" borderId="3" xfId="0" applyNumberFormat="1" applyBorder="1"/>
    <xf numFmtId="0" fontId="0" fillId="3" borderId="3" xfId="0" applyFill="1" applyBorder="1"/>
    <xf numFmtId="8" fontId="0" fillId="0" borderId="3" xfId="0" applyNumberFormat="1" applyBorder="1"/>
    <xf numFmtId="0" fontId="0" fillId="4" borderId="3" xfId="0" applyFill="1" applyBorder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0" fontId="2" fillId="0" borderId="3" xfId="1" applyNumberFormat="1" applyFont="1" applyBorder="1"/>
    <xf numFmtId="10" fontId="1" fillId="0" borderId="3" xfId="1" applyNumberFormat="1" applyFont="1" applyBorder="1"/>
    <xf numFmtId="10" fontId="2" fillId="0" borderId="0" xfId="1" applyNumberFormat="1" applyFont="1"/>
    <xf numFmtId="0" fontId="1" fillId="0" borderId="3" xfId="0" applyFont="1" applyBorder="1"/>
    <xf numFmtId="2" fontId="0" fillId="0" borderId="3" xfId="0" applyNumberFormat="1" applyBorder="1"/>
    <xf numFmtId="2" fontId="1" fillId="0" borderId="3" xfId="0" applyNumberFormat="1" applyFont="1" applyBorder="1"/>
    <xf numFmtId="43" fontId="0" fillId="0" borderId="0" xfId="0" applyNumberFormat="1"/>
    <xf numFmtId="2" fontId="0" fillId="0" borderId="0" xfId="0" applyNumberFormat="1"/>
    <xf numFmtId="6" fontId="0" fillId="0" borderId="1" xfId="0" applyNumberFormat="1" applyBorder="1"/>
    <xf numFmtId="6" fontId="1" fillId="0" borderId="0" xfId="0" applyNumberFormat="1" applyFont="1"/>
    <xf numFmtId="6" fontId="1" fillId="0" borderId="4" xfId="0" applyNumberFormat="1" applyFont="1" applyBorder="1"/>
    <xf numFmtId="6" fontId="0" fillId="0" borderId="5" xfId="0" applyNumberFormat="1" applyBorder="1"/>
    <xf numFmtId="6" fontId="0" fillId="0" borderId="2" xfId="0" applyNumberForma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6" workbookViewId="0">
      <selection activeCell="G9" sqref="G9"/>
    </sheetView>
  </sheetViews>
  <sheetFormatPr defaultRowHeight="15" x14ac:dyDescent="0.25"/>
  <cols>
    <col min="1" max="1" width="39.42578125" bestFit="1" customWidth="1"/>
    <col min="2" max="3" width="10.7109375" bestFit="1" customWidth="1"/>
    <col min="4" max="4" width="11.28515625" customWidth="1"/>
  </cols>
  <sheetData>
    <row r="1" spans="1:4" x14ac:dyDescent="0.25">
      <c r="A1" t="s">
        <v>0</v>
      </c>
      <c r="B1" s="33" t="s">
        <v>1</v>
      </c>
      <c r="C1" s="33"/>
      <c r="D1" s="33"/>
    </row>
    <row r="2" spans="1:4" x14ac:dyDescent="0.25">
      <c r="A2" t="s">
        <v>5</v>
      </c>
      <c r="B2" s="12" t="s">
        <v>2</v>
      </c>
    </row>
    <row r="3" spans="1:4" x14ac:dyDescent="0.25">
      <c r="A3" t="s">
        <v>6</v>
      </c>
      <c r="B3" s="12" t="s">
        <v>3</v>
      </c>
    </row>
    <row r="4" spans="1:4" x14ac:dyDescent="0.25">
      <c r="A4" t="s">
        <v>7</v>
      </c>
      <c r="B4" s="14">
        <v>41639</v>
      </c>
      <c r="C4" s="14">
        <v>41274</v>
      </c>
      <c r="D4" s="15"/>
    </row>
    <row r="5" spans="1:4" x14ac:dyDescent="0.25">
      <c r="A5" t="s">
        <v>8</v>
      </c>
      <c r="B5" s="12" t="s">
        <v>4</v>
      </c>
    </row>
    <row r="7" spans="1:4" x14ac:dyDescent="0.25">
      <c r="A7" s="1" t="s">
        <v>9</v>
      </c>
      <c r="B7">
        <v>2013</v>
      </c>
      <c r="C7">
        <v>2012</v>
      </c>
    </row>
    <row r="8" spans="1:4" x14ac:dyDescent="0.25">
      <c r="A8" t="s">
        <v>10</v>
      </c>
      <c r="B8" s="11">
        <v>845</v>
      </c>
      <c r="C8" s="11">
        <v>906</v>
      </c>
      <c r="D8" s="17"/>
    </row>
    <row r="9" spans="1:4" x14ac:dyDescent="0.25">
      <c r="A9" t="s">
        <v>14</v>
      </c>
      <c r="B9" s="17"/>
      <c r="C9" s="17"/>
      <c r="D9" s="17"/>
    </row>
    <row r="10" spans="1:4" x14ac:dyDescent="0.25">
      <c r="A10" t="s">
        <v>15</v>
      </c>
      <c r="B10" s="16">
        <v>19.149999999999999</v>
      </c>
      <c r="C10" s="16">
        <v>6.77</v>
      </c>
      <c r="D10" s="17"/>
    </row>
    <row r="12" spans="1:4" x14ac:dyDescent="0.25">
      <c r="A12" t="s">
        <v>11</v>
      </c>
    </row>
    <row r="13" spans="1:4" x14ac:dyDescent="0.25">
      <c r="A13" s="1" t="s">
        <v>12</v>
      </c>
    </row>
    <row r="14" spans="1:4" x14ac:dyDescent="0.25">
      <c r="A14" t="s">
        <v>13</v>
      </c>
      <c r="B14" s="11">
        <v>31649</v>
      </c>
      <c r="C14" s="11">
        <v>34607</v>
      </c>
    </row>
    <row r="15" spans="1:4" x14ac:dyDescent="0.25">
      <c r="A15" t="s">
        <v>16</v>
      </c>
      <c r="B15" s="11">
        <v>40070</v>
      </c>
      <c r="C15" s="11">
        <v>41877</v>
      </c>
    </row>
    <row r="16" spans="1:4" x14ac:dyDescent="0.25">
      <c r="A16" t="s">
        <v>17</v>
      </c>
      <c r="B16" s="11">
        <v>22528</v>
      </c>
      <c r="C16" s="11">
        <v>26054</v>
      </c>
    </row>
    <row r="17" spans="1:4" x14ac:dyDescent="0.25">
      <c r="A17" t="s">
        <v>18</v>
      </c>
      <c r="B17" s="11">
        <v>6161</v>
      </c>
      <c r="C17" s="11">
        <v>4307</v>
      </c>
    </row>
    <row r="19" spans="1:4" x14ac:dyDescent="0.25">
      <c r="A19" s="1" t="s">
        <v>19</v>
      </c>
    </row>
    <row r="20" spans="1:4" x14ac:dyDescent="0.25">
      <c r="A20" t="s">
        <v>20</v>
      </c>
      <c r="B20" s="11">
        <v>12061</v>
      </c>
      <c r="C20" s="11">
        <v>5249</v>
      </c>
      <c r="D20" s="13"/>
    </row>
    <row r="21" spans="1:4" x14ac:dyDescent="0.25">
      <c r="A21" t="s">
        <v>21</v>
      </c>
      <c r="B21" s="11">
        <v>-6783</v>
      </c>
      <c r="C21" s="11">
        <v>-12225</v>
      </c>
      <c r="D21" s="13"/>
    </row>
    <row r="22" spans="1:4" x14ac:dyDescent="0.25">
      <c r="A22" t="s">
        <v>22</v>
      </c>
      <c r="B22" s="11">
        <v>-8908</v>
      </c>
      <c r="C22" s="11">
        <v>-12797</v>
      </c>
      <c r="D22" s="13"/>
    </row>
    <row r="24" spans="1:4" x14ac:dyDescent="0.25">
      <c r="A24" s="1" t="s">
        <v>23</v>
      </c>
    </row>
    <row r="25" spans="1:4" x14ac:dyDescent="0.25">
      <c r="A25" t="s">
        <v>24</v>
      </c>
      <c r="B25" s="11">
        <v>-9197</v>
      </c>
      <c r="C25" s="11">
        <v>-1163</v>
      </c>
      <c r="D25" s="13"/>
    </row>
    <row r="26" spans="1:4" x14ac:dyDescent="0.25">
      <c r="A26" t="s">
        <v>25</v>
      </c>
      <c r="B26" s="11">
        <v>-971</v>
      </c>
      <c r="C26" s="11">
        <v>-400</v>
      </c>
      <c r="D26" s="13"/>
    </row>
    <row r="27" spans="1:4" x14ac:dyDescent="0.25">
      <c r="A27" t="s">
        <v>26</v>
      </c>
      <c r="B27" s="11">
        <v>8669</v>
      </c>
      <c r="C27" s="11">
        <v>6491</v>
      </c>
      <c r="D27" s="13"/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topLeftCell="A33" workbookViewId="0">
      <selection activeCell="E50" sqref="E50"/>
    </sheetView>
  </sheetViews>
  <sheetFormatPr defaultRowHeight="15" x14ac:dyDescent="0.25"/>
  <cols>
    <col min="1" max="1" width="38.85546875" bestFit="1" customWidth="1"/>
    <col min="2" max="3" width="9.7109375" bestFit="1" customWidth="1"/>
    <col min="5" max="5" width="11.85546875" bestFit="1" customWidth="1"/>
  </cols>
  <sheetData>
    <row r="1" spans="1:5" x14ac:dyDescent="0.25">
      <c r="A1" s="34" t="s">
        <v>27</v>
      </c>
      <c r="B1" s="34"/>
      <c r="C1" s="34"/>
    </row>
    <row r="2" spans="1:5" x14ac:dyDescent="0.25">
      <c r="A2" s="34" t="s">
        <v>28</v>
      </c>
      <c r="B2" s="34"/>
      <c r="C2" s="34"/>
    </row>
    <row r="3" spans="1:5" x14ac:dyDescent="0.25">
      <c r="A3" s="34" t="s">
        <v>29</v>
      </c>
      <c r="B3" s="34"/>
      <c r="C3" s="34"/>
    </row>
    <row r="5" spans="1:5" x14ac:dyDescent="0.25">
      <c r="B5" s="10">
        <v>41639</v>
      </c>
      <c r="C5" s="10">
        <v>41274</v>
      </c>
      <c r="D5" t="s">
        <v>80</v>
      </c>
    </row>
    <row r="6" spans="1:5" x14ac:dyDescent="0.25">
      <c r="A6" s="1" t="s">
        <v>30</v>
      </c>
    </row>
    <row r="7" spans="1:5" x14ac:dyDescent="0.25">
      <c r="A7" s="1" t="s">
        <v>31</v>
      </c>
    </row>
    <row r="8" spans="1:5" x14ac:dyDescent="0.25">
      <c r="A8" t="s">
        <v>32</v>
      </c>
      <c r="B8" s="2">
        <v>11823</v>
      </c>
      <c r="C8" s="2">
        <v>13020</v>
      </c>
      <c r="D8" s="2">
        <f>C8-B8</f>
        <v>1197</v>
      </c>
      <c r="E8" t="s">
        <v>82</v>
      </c>
    </row>
    <row r="9" spans="1:5" x14ac:dyDescent="0.25">
      <c r="A9" t="s">
        <v>33</v>
      </c>
      <c r="B9" s="6"/>
      <c r="C9" s="6"/>
      <c r="D9" s="28"/>
    </row>
    <row r="10" spans="1:5" x14ac:dyDescent="0.25">
      <c r="A10" t="s">
        <v>34</v>
      </c>
      <c r="B10" s="3">
        <f>SUM(B8:B9)</f>
        <v>11823</v>
      </c>
      <c r="C10" s="3">
        <f>SUM(C8:C9)</f>
        <v>13020</v>
      </c>
      <c r="D10" s="2">
        <f t="shared" ref="D10:D53" si="0">C10-B10</f>
        <v>1197</v>
      </c>
      <c r="E10" t="s">
        <v>82</v>
      </c>
    </row>
    <row r="11" spans="1:5" x14ac:dyDescent="0.25">
      <c r="A11" t="s">
        <v>35</v>
      </c>
      <c r="B11" s="3">
        <v>4725</v>
      </c>
      <c r="C11" s="3">
        <v>5024</v>
      </c>
      <c r="D11" s="2">
        <f t="shared" si="0"/>
        <v>299</v>
      </c>
      <c r="E11" t="s">
        <v>82</v>
      </c>
    </row>
    <row r="12" spans="1:5" x14ac:dyDescent="0.25">
      <c r="A12" t="s">
        <v>36</v>
      </c>
      <c r="B12" s="3">
        <v>12821</v>
      </c>
      <c r="C12" s="3">
        <v>11848</v>
      </c>
      <c r="D12" s="2">
        <f t="shared" si="0"/>
        <v>-973</v>
      </c>
      <c r="E12" t="s">
        <v>81</v>
      </c>
    </row>
    <row r="13" spans="1:5" x14ac:dyDescent="0.25">
      <c r="A13" t="s">
        <v>37</v>
      </c>
      <c r="D13" s="2"/>
    </row>
    <row r="14" spans="1:5" x14ac:dyDescent="0.25">
      <c r="A14" t="s">
        <v>38</v>
      </c>
      <c r="B14" s="4">
        <v>2280</v>
      </c>
      <c r="C14" s="4">
        <v>4715</v>
      </c>
      <c r="D14" s="28">
        <f t="shared" si="0"/>
        <v>2435</v>
      </c>
      <c r="E14" t="s">
        <v>82</v>
      </c>
    </row>
    <row r="15" spans="1:5" x14ac:dyDescent="0.25">
      <c r="A15" s="1" t="s">
        <v>39</v>
      </c>
      <c r="B15" s="7">
        <f>SUM(B10:B14)</f>
        <v>31649</v>
      </c>
      <c r="C15" s="7">
        <f>SUM(C10:C14)</f>
        <v>34607</v>
      </c>
      <c r="D15" s="29">
        <f t="shared" si="0"/>
        <v>2958</v>
      </c>
      <c r="E15" t="s">
        <v>82</v>
      </c>
    </row>
    <row r="16" spans="1:5" x14ac:dyDescent="0.25">
      <c r="A16" s="1"/>
      <c r="B16" s="7"/>
      <c r="C16" s="7"/>
      <c r="D16" s="2"/>
    </row>
    <row r="17" spans="1:5" x14ac:dyDescent="0.25">
      <c r="A17" t="s">
        <v>40</v>
      </c>
      <c r="B17" s="3">
        <v>11888</v>
      </c>
      <c r="C17" s="3">
        <v>10769</v>
      </c>
      <c r="D17" s="2">
        <f t="shared" si="0"/>
        <v>-1119</v>
      </c>
      <c r="E17" t="s">
        <v>81</v>
      </c>
    </row>
    <row r="18" spans="1:5" x14ac:dyDescent="0.25">
      <c r="A18" t="s">
        <v>68</v>
      </c>
      <c r="B18" s="4">
        <v>10204</v>
      </c>
      <c r="C18" s="4">
        <v>9370</v>
      </c>
      <c r="D18" s="28">
        <f t="shared" si="0"/>
        <v>-834</v>
      </c>
      <c r="E18" t="s">
        <v>82</v>
      </c>
    </row>
    <row r="19" spans="1:5" x14ac:dyDescent="0.25">
      <c r="A19" s="8" t="s">
        <v>69</v>
      </c>
      <c r="B19" s="9">
        <f>B17-B18</f>
        <v>1684</v>
      </c>
      <c r="C19" s="9">
        <f>C17-C18</f>
        <v>1399</v>
      </c>
      <c r="D19" s="2">
        <f t="shared" si="0"/>
        <v>-285</v>
      </c>
      <c r="E19" t="s">
        <v>81</v>
      </c>
    </row>
    <row r="20" spans="1:5" x14ac:dyDescent="0.25">
      <c r="B20" s="3"/>
      <c r="C20" s="3"/>
      <c r="D20" s="2"/>
    </row>
    <row r="21" spans="1:5" x14ac:dyDescent="0.25">
      <c r="A21" s="1" t="s">
        <v>70</v>
      </c>
      <c r="D21" s="2"/>
    </row>
    <row r="22" spans="1:5" x14ac:dyDescent="0.25">
      <c r="A22" t="s">
        <v>41</v>
      </c>
      <c r="B22" s="3">
        <v>5248</v>
      </c>
      <c r="C22" s="3">
        <v>5021</v>
      </c>
      <c r="D22" s="2">
        <f t="shared" si="0"/>
        <v>-227</v>
      </c>
      <c r="E22" t="s">
        <v>81</v>
      </c>
    </row>
    <row r="23" spans="1:5" x14ac:dyDescent="0.25">
      <c r="A23" t="s">
        <v>42</v>
      </c>
      <c r="B23" s="3">
        <v>100</v>
      </c>
      <c r="C23" s="3">
        <v>107</v>
      </c>
      <c r="D23" s="2">
        <f t="shared" si="0"/>
        <v>7</v>
      </c>
      <c r="E23" t="s">
        <v>82</v>
      </c>
    </row>
    <row r="24" spans="1:5" x14ac:dyDescent="0.25">
      <c r="A24" t="s">
        <v>43</v>
      </c>
      <c r="D24" s="2"/>
    </row>
    <row r="25" spans="1:5" x14ac:dyDescent="0.25">
      <c r="A25" t="s">
        <v>44</v>
      </c>
      <c r="B25" s="3">
        <v>1389</v>
      </c>
      <c r="C25" s="3">
        <v>743</v>
      </c>
      <c r="D25" s="28">
        <f t="shared" si="0"/>
        <v>-646</v>
      </c>
      <c r="E25" t="s">
        <v>81</v>
      </c>
    </row>
    <row r="26" spans="1:5" ht="15.75" thickBot="1" x14ac:dyDescent="0.3">
      <c r="A26" s="1" t="s">
        <v>45</v>
      </c>
      <c r="B26" s="5">
        <f>B15+B19+SUM(B22:B25)</f>
        <v>40070</v>
      </c>
      <c r="C26" s="5">
        <f>C15+C19+SUM(C22:C25)</f>
        <v>41877</v>
      </c>
      <c r="D26" s="30">
        <f t="shared" si="0"/>
        <v>1807</v>
      </c>
      <c r="E26" t="s">
        <v>82</v>
      </c>
    </row>
    <row r="27" spans="1:5" ht="15.75" thickTop="1" x14ac:dyDescent="0.25">
      <c r="D27" s="2"/>
    </row>
    <row r="28" spans="1:5" x14ac:dyDescent="0.25">
      <c r="A28" s="1" t="s">
        <v>46</v>
      </c>
      <c r="D28" s="2"/>
    </row>
    <row r="29" spans="1:5" x14ac:dyDescent="0.25">
      <c r="A29" s="1" t="s">
        <v>17</v>
      </c>
      <c r="D29" s="2"/>
    </row>
    <row r="30" spans="1:5" x14ac:dyDescent="0.25">
      <c r="A30" t="s">
        <v>47</v>
      </c>
      <c r="B30" s="2">
        <v>3115</v>
      </c>
      <c r="C30" s="2">
        <v>5285</v>
      </c>
      <c r="D30" s="2">
        <f t="shared" si="0"/>
        <v>2170</v>
      </c>
      <c r="E30" t="s">
        <v>81</v>
      </c>
    </row>
    <row r="31" spans="1:5" x14ac:dyDescent="0.25">
      <c r="A31" t="s">
        <v>48</v>
      </c>
      <c r="D31" s="2"/>
    </row>
    <row r="32" spans="1:5" x14ac:dyDescent="0.25">
      <c r="A32" t="s">
        <v>49</v>
      </c>
      <c r="D32" s="2"/>
    </row>
    <row r="33" spans="1:5" x14ac:dyDescent="0.25">
      <c r="A33" t="s">
        <v>50</v>
      </c>
      <c r="B33" s="3">
        <v>5556</v>
      </c>
      <c r="C33" s="3">
        <v>3162</v>
      </c>
      <c r="D33" s="2">
        <f t="shared" si="0"/>
        <v>-2394</v>
      </c>
      <c r="E33" t="s">
        <v>82</v>
      </c>
    </row>
    <row r="34" spans="1:5" x14ac:dyDescent="0.25">
      <c r="A34" t="s">
        <v>51</v>
      </c>
      <c r="D34" s="2"/>
    </row>
    <row r="35" spans="1:5" x14ac:dyDescent="0.25">
      <c r="A35" t="s">
        <v>52</v>
      </c>
      <c r="B35" s="4">
        <v>13857</v>
      </c>
      <c r="C35" s="4">
        <v>17607</v>
      </c>
      <c r="D35" s="28">
        <f t="shared" si="0"/>
        <v>3750</v>
      </c>
      <c r="E35" t="s">
        <v>81</v>
      </c>
    </row>
    <row r="36" spans="1:5" x14ac:dyDescent="0.25">
      <c r="A36" s="1" t="s">
        <v>53</v>
      </c>
      <c r="B36" s="7">
        <f>SUM(B30:B35)</f>
        <v>22528</v>
      </c>
      <c r="C36" s="7">
        <f>SUM(C30:C35)</f>
        <v>26054</v>
      </c>
      <c r="D36" s="29">
        <f t="shared" si="0"/>
        <v>3526</v>
      </c>
      <c r="E36" t="s">
        <v>81</v>
      </c>
    </row>
    <row r="37" spans="1:5" x14ac:dyDescent="0.25">
      <c r="B37" s="3"/>
      <c r="C37" s="3"/>
      <c r="D37" s="2"/>
    </row>
    <row r="38" spans="1:5" x14ac:dyDescent="0.25">
      <c r="A38" t="s">
        <v>54</v>
      </c>
      <c r="B38" s="3">
        <v>2260</v>
      </c>
      <c r="C38" s="3">
        <v>1288</v>
      </c>
      <c r="D38" s="2">
        <f t="shared" si="0"/>
        <v>-972</v>
      </c>
      <c r="E38" t="s">
        <v>82</v>
      </c>
    </row>
    <row r="39" spans="1:5" x14ac:dyDescent="0.25">
      <c r="A39" t="s">
        <v>55</v>
      </c>
      <c r="D39" s="2"/>
    </row>
    <row r="40" spans="1:5" x14ac:dyDescent="0.25">
      <c r="A40" t="s">
        <v>56</v>
      </c>
      <c r="B40" s="3">
        <v>7305</v>
      </c>
      <c r="C40" s="3">
        <v>8576</v>
      </c>
      <c r="D40" s="2">
        <f t="shared" si="0"/>
        <v>1271</v>
      </c>
      <c r="E40" t="s">
        <v>81</v>
      </c>
    </row>
    <row r="41" spans="1:5" x14ac:dyDescent="0.25">
      <c r="A41" t="s">
        <v>57</v>
      </c>
      <c r="B41" s="4">
        <v>1816</v>
      </c>
      <c r="C41" s="4">
        <v>1652</v>
      </c>
      <c r="D41" s="28">
        <f t="shared" si="0"/>
        <v>-164</v>
      </c>
      <c r="E41" t="s">
        <v>82</v>
      </c>
    </row>
    <row r="42" spans="1:5" x14ac:dyDescent="0.25">
      <c r="A42" s="1" t="s">
        <v>58</v>
      </c>
      <c r="B42" s="7">
        <f>B36+SUM(B38:B41)</f>
        <v>33909</v>
      </c>
      <c r="C42" s="7">
        <f>C36+SUM(C38:C41)</f>
        <v>37570</v>
      </c>
      <c r="D42" s="29">
        <f t="shared" si="0"/>
        <v>3661</v>
      </c>
      <c r="E42" t="s">
        <v>81</v>
      </c>
    </row>
    <row r="43" spans="1:5" x14ac:dyDescent="0.25">
      <c r="D43" s="2"/>
    </row>
    <row r="44" spans="1:5" x14ac:dyDescent="0.25">
      <c r="A44" t="s">
        <v>59</v>
      </c>
      <c r="D44" s="2"/>
    </row>
    <row r="45" spans="1:5" x14ac:dyDescent="0.25">
      <c r="D45" s="2"/>
    </row>
    <row r="46" spans="1:5" x14ac:dyDescent="0.25">
      <c r="A46" s="1" t="s">
        <v>60</v>
      </c>
      <c r="D46" s="2"/>
    </row>
    <row r="47" spans="1:5" x14ac:dyDescent="0.25">
      <c r="A47" t="s">
        <v>61</v>
      </c>
      <c r="B47" s="3">
        <v>351761</v>
      </c>
      <c r="C47" s="3">
        <v>341508</v>
      </c>
      <c r="D47" s="2">
        <f t="shared" si="0"/>
        <v>-10253</v>
      </c>
      <c r="E47" t="s">
        <v>81</v>
      </c>
    </row>
    <row r="48" spans="1:5" x14ac:dyDescent="0.25">
      <c r="A48" t="s">
        <v>62</v>
      </c>
      <c r="B48" s="3">
        <v>-345351</v>
      </c>
      <c r="C48" s="3">
        <v>-336443</v>
      </c>
      <c r="D48" s="2">
        <f t="shared" si="0"/>
        <v>8908</v>
      </c>
      <c r="E48" t="s">
        <v>82</v>
      </c>
    </row>
    <row r="49" spans="1:5" x14ac:dyDescent="0.25">
      <c r="A49" t="s">
        <v>63</v>
      </c>
      <c r="D49" s="2"/>
    </row>
    <row r="50" spans="1:5" x14ac:dyDescent="0.25">
      <c r="A50" t="s">
        <v>64</v>
      </c>
      <c r="B50">
        <v>-249</v>
      </c>
      <c r="C50">
        <v>-758</v>
      </c>
      <c r="D50" s="2">
        <f t="shared" si="0"/>
        <v>-509</v>
      </c>
      <c r="E50" t="s">
        <v>81</v>
      </c>
    </row>
    <row r="51" spans="1:5" x14ac:dyDescent="0.25">
      <c r="A51" t="s">
        <v>65</v>
      </c>
      <c r="B51" s="6"/>
      <c r="C51" s="6"/>
      <c r="D51" s="28"/>
    </row>
    <row r="52" spans="1:5" x14ac:dyDescent="0.25">
      <c r="A52" t="s">
        <v>66</v>
      </c>
      <c r="B52" s="3">
        <f>SUM(B47:B51)</f>
        <v>6161</v>
      </c>
      <c r="C52" s="3">
        <f>SUM(C47:C51)</f>
        <v>4307</v>
      </c>
      <c r="D52" s="31">
        <f t="shared" si="0"/>
        <v>-1854</v>
      </c>
      <c r="E52" t="s">
        <v>81</v>
      </c>
    </row>
    <row r="53" spans="1:5" ht="15.75" thickBot="1" x14ac:dyDescent="0.3">
      <c r="A53" t="s">
        <v>67</v>
      </c>
      <c r="B53" s="5">
        <f>B42+B52</f>
        <v>40070</v>
      </c>
      <c r="C53" s="5">
        <f>C42+C52</f>
        <v>41877</v>
      </c>
      <c r="D53" s="32">
        <f t="shared" si="0"/>
        <v>1807</v>
      </c>
      <c r="E53" t="s">
        <v>81</v>
      </c>
    </row>
    <row r="54" spans="1:5" ht="15.75" thickTop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workbookViewId="0">
      <selection activeCell="F13" sqref="F13:F14"/>
    </sheetView>
  </sheetViews>
  <sheetFormatPr defaultRowHeight="15" x14ac:dyDescent="0.25"/>
  <cols>
    <col min="1" max="1" width="4.5703125" customWidth="1"/>
    <col min="2" max="2" width="26" bestFit="1" customWidth="1"/>
    <col min="3" max="5" width="8.85546875" bestFit="1" customWidth="1"/>
    <col min="6" max="6" width="11.85546875" bestFit="1" customWidth="1"/>
  </cols>
  <sheetData>
    <row r="1" spans="2:6" x14ac:dyDescent="0.25">
      <c r="B1" s="1" t="s">
        <v>71</v>
      </c>
    </row>
    <row r="2" spans="2:6" x14ac:dyDescent="0.25">
      <c r="B2" s="12"/>
      <c r="C2" s="18">
        <v>2013</v>
      </c>
      <c r="D2" s="18">
        <v>2012</v>
      </c>
      <c r="E2" s="19" t="s">
        <v>80</v>
      </c>
    </row>
    <row r="3" spans="2:6" x14ac:dyDescent="0.25">
      <c r="B3" s="12" t="s">
        <v>72</v>
      </c>
      <c r="C3" s="20">
        <f>Main_Data!B22/Main_Data!B15</f>
        <v>-0.22231095582730223</v>
      </c>
      <c r="D3" s="20">
        <f>Main_Data!C22/Main_Data!C15</f>
        <v>-0.30558540487618502</v>
      </c>
      <c r="E3" s="21">
        <f>D3-C3</f>
        <v>-8.3274449048882787E-2</v>
      </c>
      <c r="F3" s="12" t="s">
        <v>81</v>
      </c>
    </row>
    <row r="4" spans="2:6" x14ac:dyDescent="0.25">
      <c r="B4" s="12" t="s">
        <v>73</v>
      </c>
      <c r="C4" s="20">
        <f>Main_Data!B22/Main_Data!B17</f>
        <v>-1.4458691770816425</v>
      </c>
      <c r="D4" s="20">
        <f>Main_Data!C22/Main_Data!C17</f>
        <v>-2.9712096586951473</v>
      </c>
      <c r="E4" s="21">
        <f>D4-C4</f>
        <v>-1.5253404816135048</v>
      </c>
      <c r="F4" s="12" t="s">
        <v>81</v>
      </c>
    </row>
    <row r="5" spans="2:6" x14ac:dyDescent="0.25">
      <c r="C5" s="22"/>
      <c r="D5" s="22"/>
      <c r="E5" s="22"/>
    </row>
    <row r="6" spans="2:6" x14ac:dyDescent="0.25">
      <c r="B6" s="1" t="s">
        <v>74</v>
      </c>
    </row>
    <row r="7" spans="2:6" x14ac:dyDescent="0.25">
      <c r="B7" s="12"/>
      <c r="C7" s="18">
        <v>2013</v>
      </c>
      <c r="D7" s="18">
        <v>2012</v>
      </c>
      <c r="E7" s="23" t="s">
        <v>80</v>
      </c>
    </row>
    <row r="8" spans="2:6" x14ac:dyDescent="0.25">
      <c r="B8" s="12" t="s">
        <v>75</v>
      </c>
      <c r="C8" s="24">
        <f>Main_Data!B14/Main_Data!B16</f>
        <v>1.4048739346590908</v>
      </c>
      <c r="D8" s="24">
        <f>Main_Data!C14/Main_Data!C16</f>
        <v>1.3282797267214248</v>
      </c>
      <c r="E8" s="25">
        <f>D8-C8</f>
        <v>-7.6594207937666026E-2</v>
      </c>
      <c r="F8" s="12" t="s">
        <v>81</v>
      </c>
    </row>
    <row r="9" spans="2:6" x14ac:dyDescent="0.25">
      <c r="B9" s="12" t="s">
        <v>76</v>
      </c>
      <c r="C9" s="24">
        <f>(Main_Data!B14-Balance_Sheet!B12)/Main_Data!B16</f>
        <v>0.83575994318181823</v>
      </c>
      <c r="D9" s="24">
        <f>(Main_Data!C14-Balance_Sheet!C12)/Main_Data!C16</f>
        <v>0.87353189529438857</v>
      </c>
      <c r="E9" s="25">
        <f>D9-C9</f>
        <v>3.7771952112570339E-2</v>
      </c>
      <c r="F9" s="12" t="s">
        <v>82</v>
      </c>
    </row>
    <row r="10" spans="2:6" x14ac:dyDescent="0.25">
      <c r="C10" s="26"/>
      <c r="D10" s="26"/>
      <c r="E10" s="27"/>
    </row>
    <row r="11" spans="2:6" x14ac:dyDescent="0.25">
      <c r="B11" s="1" t="s">
        <v>77</v>
      </c>
    </row>
    <row r="12" spans="2:6" x14ac:dyDescent="0.25">
      <c r="B12" s="12"/>
      <c r="C12" s="18">
        <v>2013</v>
      </c>
      <c r="D12" s="18">
        <v>2012</v>
      </c>
      <c r="E12" s="23" t="s">
        <v>80</v>
      </c>
    </row>
    <row r="13" spans="2:6" x14ac:dyDescent="0.25">
      <c r="B13" s="12" t="s">
        <v>78</v>
      </c>
      <c r="C13" s="20">
        <f>Balance_Sheet!B42/Balance_Sheet!B26</f>
        <v>0.84624407287247316</v>
      </c>
      <c r="D13" s="20">
        <f>Balance_Sheet!C42/Balance_Sheet!C26</f>
        <v>0.89715118083912415</v>
      </c>
      <c r="E13" s="21">
        <f>D13-C13</f>
        <v>5.0907107966650988E-2</v>
      </c>
      <c r="F13" s="12" t="s">
        <v>81</v>
      </c>
    </row>
    <row r="14" spans="2:6" x14ac:dyDescent="0.25">
      <c r="B14" s="12" t="s">
        <v>79</v>
      </c>
      <c r="C14" s="20">
        <f>Balance_Sheet!B38/Balance_Sheet!B52</f>
        <v>0.36682356760266188</v>
      </c>
      <c r="D14" s="20">
        <f>Balance_Sheet!C38/Balance_Sheet!C52</f>
        <v>0.29904806129556538</v>
      </c>
      <c r="E14" s="21">
        <f>D14-C14</f>
        <v>-6.77755063070965E-2</v>
      </c>
      <c r="F14" s="1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Main_Data</vt:lpstr>
      <vt:lpstr>Balance_Sheet</vt:lpstr>
      <vt:lpstr>Ratio_Analysis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 Scofied</cp:lastModifiedBy>
  <dcterms:created xsi:type="dcterms:W3CDTF">2018-09-18T07:00:52Z</dcterms:created>
  <dcterms:modified xsi:type="dcterms:W3CDTF">2018-09-18T09:46:12Z</dcterms:modified>
</cp:coreProperties>
</file>